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/>
  <xr:revisionPtr revIDLastSave="0" documentId="13_ncr:1_{D0F82DF1-97E3-4323-8FDE-6FBA9BB7AC99}" xr6:coauthVersionLast="36" xr6:coauthVersionMax="36" xr10:uidLastSave="{00000000-0000-0000-0000-000000000000}"/>
  <bookViews>
    <workbookView xWindow="0" yWindow="0" windowWidth="22260" windowHeight="12645" activeTab="5" xr2:uid="{00000000-000D-0000-FFFF-FFFF00000000}"/>
  </bookViews>
  <sheets>
    <sheet name="LP" sheetId="8" r:id="rId1"/>
    <sheet name="PMP reveal dual values" sheetId="2" r:id="rId2"/>
    <sheet name="PMP1_Standard" sheetId="4" r:id="rId3"/>
    <sheet name="PMP2_Average_cost" sheetId="5" r:id="rId4"/>
    <sheet name="PMP3_Paris" sheetId="6" r:id="rId5"/>
    <sheet name="PMP4_Exog._elas." sheetId="7" r:id="rId6"/>
  </sheets>
  <definedNames>
    <definedName name="solver_adj" localSheetId="1" hidden="1">'PMP reveal dual values'!$B$4:$E$4</definedName>
    <definedName name="solver_adj" localSheetId="2" hidden="1">PMP1_Standard!$B$4:$E$4</definedName>
    <definedName name="solver_adj" localSheetId="3" hidden="1">PMP2_Average_cost!$B$4:$E$4</definedName>
    <definedName name="solver_adj" localSheetId="4" hidden="1">PMP3_Paris!$B$4:$E$4</definedName>
    <definedName name="solver_adj" localSheetId="5" hidden="1">PMP4_Exog._elas.!$B$4:$E$4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drv" localSheetId="1" hidden="1">1</definedName>
    <definedName name="solver_drv" localSheetId="2" hidden="1">1</definedName>
    <definedName name="solver_drv" localSheetId="3" hidden="1">2</definedName>
    <definedName name="solver_drv" localSheetId="4" hidden="1">1</definedName>
    <definedName name="solver_drv" localSheetId="5" hidden="1">1</definedName>
    <definedName name="solver_eng" localSheetId="1" hidden="1">2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itr" localSheetId="5" hidden="1">2147483647</definedName>
    <definedName name="solver_lhs1" localSheetId="1" hidden="1">'PMP reveal dual values'!$F$16</definedName>
    <definedName name="solver_lhs1" localSheetId="2" hidden="1">PMP1_Standard!$F$16</definedName>
    <definedName name="solver_lhs1" localSheetId="3" hidden="1">PMP2_Average_cost!$F$16</definedName>
    <definedName name="solver_lhs1" localSheetId="4" hidden="1">PMP3_Paris!$F$16</definedName>
    <definedName name="solver_lhs1" localSheetId="5" hidden="1">PMP4_Exog._elas.!$F$16</definedName>
    <definedName name="solver_lhs2" localSheetId="1" hidden="1">'PMP reveal dual values'!$F$17</definedName>
    <definedName name="solver_lhs2" localSheetId="2" hidden="1">PMP1_Standard!$F$17</definedName>
    <definedName name="solver_lhs2" localSheetId="3" hidden="1">PMP2_Average_cost!$F$17</definedName>
    <definedName name="solver_lhs2" localSheetId="4" hidden="1">PMP3_Paris!$F$17</definedName>
    <definedName name="solver_lhs2" localSheetId="5" hidden="1">PMP4_Exog._elas.!$F$17</definedName>
    <definedName name="solver_lhs3" localSheetId="1" hidden="1">'PMP reveal dual values'!$F$18</definedName>
    <definedName name="solver_lhs4" localSheetId="1" hidden="1">'PMP reveal dual values'!$F$19</definedName>
    <definedName name="solver_lhs5" localSheetId="1" hidden="1">'PMP reveal dual values'!$F$20</definedName>
    <definedName name="solver_lhs6" localSheetId="1" hidden="1">'PMP reveal dual values'!$F$21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5" hidden="1">2147483647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ni" localSheetId="5" hidden="1">30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rt" localSheetId="5" hidden="1">0.075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msl" localSheetId="5" hidden="1">2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eg" localSheetId="5" hidden="1">1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od" localSheetId="5" hidden="1">2147483647</definedName>
    <definedName name="solver_num" localSheetId="1" hidden="1">6</definedName>
    <definedName name="solver_num" localSheetId="2" hidden="1">2</definedName>
    <definedName name="solver_num" localSheetId="3" hidden="1">2</definedName>
    <definedName name="solver_num" localSheetId="4" hidden="1">2</definedName>
    <definedName name="solver_num" localSheetId="5" hidden="1">2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opt" localSheetId="1" hidden="1">'PMP reveal dual values'!$F$12</definedName>
    <definedName name="solver_opt" localSheetId="2" hidden="1">PMP1_Standard!$F$12</definedName>
    <definedName name="solver_opt" localSheetId="3" hidden="1">PMP2_Average_cost!$F$12</definedName>
    <definedName name="solver_opt" localSheetId="4" hidden="1">PMP3_Paris!$F$12</definedName>
    <definedName name="solver_opt" localSheetId="5" hidden="1">PMP4_Exog._elas.!$F$12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rbv" localSheetId="1" hidden="1">1</definedName>
    <definedName name="solver_rbv" localSheetId="2" hidden="1">1</definedName>
    <definedName name="solver_rbv" localSheetId="3" hidden="1">2</definedName>
    <definedName name="solver_rbv" localSheetId="4" hidden="1">1</definedName>
    <definedName name="solver_rbv" localSheetId="5" hidden="1">1</definedName>
    <definedName name="solver_rel1" localSheetId="1" hidden="1">1</definedName>
    <definedName name="solver_rel1" localSheetId="2" hidden="1">1</definedName>
    <definedName name="solver_rel1" localSheetId="3" hidden="1">1</definedName>
    <definedName name="solver_rel1" localSheetId="4" hidden="1">1</definedName>
    <definedName name="solver_rel1" localSheetId="5" hidden="1">1</definedName>
    <definedName name="solver_rel2" localSheetId="1" hidden="1">1</definedName>
    <definedName name="solver_rel2" localSheetId="2" hidden="1">1</definedName>
    <definedName name="solver_rel2" localSheetId="3" hidden="1">1</definedName>
    <definedName name="solver_rel2" localSheetId="4" hidden="1">1</definedName>
    <definedName name="solver_rel2" localSheetId="5" hidden="1">1</definedName>
    <definedName name="solver_rel3" localSheetId="1" hidden="1">1</definedName>
    <definedName name="solver_rel4" localSheetId="1" hidden="1">1</definedName>
    <definedName name="solver_rel5" localSheetId="1" hidden="1">1</definedName>
    <definedName name="solver_rel6" localSheetId="1" hidden="1">1</definedName>
    <definedName name="solver_rhs1" localSheetId="1" hidden="1">'PMP reveal dual values'!$H$16</definedName>
    <definedName name="solver_rhs1" localSheetId="2" hidden="1">PMP1_Standard!$H$16</definedName>
    <definedName name="solver_rhs1" localSheetId="3" hidden="1">PMP2_Average_cost!$H$16</definedName>
    <definedName name="solver_rhs1" localSheetId="4" hidden="1">PMP3_Paris!$H$16</definedName>
    <definedName name="solver_rhs1" localSheetId="5" hidden="1">PMP4_Exog._elas.!$H$16</definedName>
    <definedName name="solver_rhs2" localSheetId="1" hidden="1">'PMP reveal dual values'!$H$17</definedName>
    <definedName name="solver_rhs2" localSheetId="2" hidden="1">PMP1_Standard!$H$17</definedName>
    <definedName name="solver_rhs2" localSheetId="3" hidden="1">PMP2_Average_cost!$H$17</definedName>
    <definedName name="solver_rhs2" localSheetId="4" hidden="1">PMP3_Paris!$H$17</definedName>
    <definedName name="solver_rhs2" localSheetId="5" hidden="1">PMP4_Exog._elas.!$H$17</definedName>
    <definedName name="solver_rhs3" localSheetId="1" hidden="1">'PMP reveal dual values'!$H$18</definedName>
    <definedName name="solver_rhs4" localSheetId="1" hidden="1">'PMP reveal dual values'!$H$19</definedName>
    <definedName name="solver_rhs5" localSheetId="1" hidden="1">'PMP reveal dual values'!$H$20</definedName>
    <definedName name="solver_rhs6" localSheetId="1" hidden="1">'PMP reveal dual values'!$H$21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lx" localSheetId="5" hidden="1">2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rsd" localSheetId="5" hidden="1">0</definedName>
    <definedName name="solver_scl" localSheetId="1" hidden="1">1</definedName>
    <definedName name="solver_scl" localSheetId="2" hidden="1">1</definedName>
    <definedName name="solver_scl" localSheetId="3" hidden="1">2</definedName>
    <definedName name="solver_scl" localSheetId="4" hidden="1">1</definedName>
    <definedName name="solver_scl" localSheetId="5" hidden="1">1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ssz" localSheetId="5" hidden="1">100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im" localSheetId="5" hidden="1">2147483647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ol" localSheetId="5" hidden="1">0.01</definedName>
    <definedName name="solver_typ" localSheetId="1" hidden="1">1</definedName>
    <definedName name="solver_typ" localSheetId="2" hidden="1">1</definedName>
    <definedName name="solver_typ" localSheetId="3" hidden="1">1</definedName>
    <definedName name="solver_typ" localSheetId="4" hidden="1">1</definedName>
    <definedName name="solver_typ" localSheetId="5" hidden="1">1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5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F14" i="8"/>
  <c r="F9" i="8"/>
  <c r="F8" i="8"/>
  <c r="F10" i="8" s="1"/>
  <c r="E7" i="8"/>
  <c r="D7" i="8"/>
  <c r="C7" i="8"/>
  <c r="B7" i="8"/>
  <c r="F7" i="8" l="1"/>
  <c r="R14" i="5"/>
  <c r="R13" i="5"/>
  <c r="R12" i="5"/>
  <c r="R11" i="5"/>
  <c r="R14" i="4"/>
  <c r="R13" i="4"/>
  <c r="R12" i="4"/>
  <c r="R11" i="4"/>
  <c r="P13" i="7" l="1"/>
  <c r="O12" i="7"/>
  <c r="N11" i="7"/>
  <c r="F11" i="6"/>
  <c r="E11" i="6"/>
  <c r="D11" i="6"/>
  <c r="C11" i="6"/>
  <c r="B11" i="6"/>
  <c r="P13" i="6"/>
  <c r="D10" i="6" s="1"/>
  <c r="O12" i="6"/>
  <c r="C10" i="6" s="1"/>
  <c r="N11" i="6"/>
  <c r="B10" i="6" s="1"/>
  <c r="E11" i="5"/>
  <c r="D11" i="5"/>
  <c r="P13" i="5"/>
  <c r="D10" i="5" s="1"/>
  <c r="O12" i="5"/>
  <c r="C10" i="5" s="1"/>
  <c r="N11" i="5"/>
  <c r="B10" i="5" s="1"/>
  <c r="C11" i="5"/>
  <c r="B11" i="5"/>
  <c r="R13" i="7" l="1"/>
  <c r="D11" i="7" s="1"/>
  <c r="R11" i="7"/>
  <c r="B11" i="7" s="1"/>
  <c r="R12" i="7"/>
  <c r="C11" i="7" s="1"/>
  <c r="B10" i="7"/>
  <c r="C10" i="7"/>
  <c r="D10" i="7"/>
  <c r="F11" i="5"/>
  <c r="E11" i="4"/>
  <c r="D11" i="4"/>
  <c r="C11" i="4"/>
  <c r="B11" i="4"/>
  <c r="F11" i="4" s="1"/>
  <c r="P13" i="4"/>
  <c r="D10" i="4" s="1"/>
  <c r="O12" i="4"/>
  <c r="C10" i="4" s="1"/>
  <c r="N11" i="4"/>
  <c r="B10" i="4" s="1"/>
  <c r="F17" i="7" l="1"/>
  <c r="F16" i="7"/>
  <c r="F9" i="7"/>
  <c r="F8" i="7"/>
  <c r="L7" i="7"/>
  <c r="E7" i="7"/>
  <c r="D7" i="7"/>
  <c r="C7" i="7"/>
  <c r="B7" i="7"/>
  <c r="F17" i="6"/>
  <c r="F16" i="6"/>
  <c r="F9" i="6"/>
  <c r="F8" i="6"/>
  <c r="F12" i="6" s="1"/>
  <c r="L7" i="6"/>
  <c r="Q14" i="6" s="1"/>
  <c r="E10" i="6" s="1"/>
  <c r="F10" i="6" s="1"/>
  <c r="E7" i="6"/>
  <c r="D7" i="6"/>
  <c r="C7" i="6"/>
  <c r="B7" i="6"/>
  <c r="F17" i="5"/>
  <c r="F16" i="5"/>
  <c r="F9" i="5"/>
  <c r="F8" i="5"/>
  <c r="L7" i="5"/>
  <c r="Q14" i="5" s="1"/>
  <c r="E10" i="5" s="1"/>
  <c r="F10" i="5" s="1"/>
  <c r="E7" i="5"/>
  <c r="D7" i="5"/>
  <c r="C7" i="5"/>
  <c r="B7" i="5"/>
  <c r="F17" i="4"/>
  <c r="F16" i="4"/>
  <c r="F9" i="4"/>
  <c r="F8" i="4"/>
  <c r="L7" i="4"/>
  <c r="Q14" i="4" s="1"/>
  <c r="E10" i="4" s="1"/>
  <c r="F10" i="4" s="1"/>
  <c r="E7" i="4"/>
  <c r="D7" i="4"/>
  <c r="C7" i="4"/>
  <c r="B7" i="4"/>
  <c r="F21" i="2"/>
  <c r="H20" i="2"/>
  <c r="F20" i="2"/>
  <c r="H19" i="2"/>
  <c r="F19" i="2"/>
  <c r="H18" i="2"/>
  <c r="F18" i="2"/>
  <c r="F17" i="2"/>
  <c r="F16" i="2"/>
  <c r="F9" i="2"/>
  <c r="F8" i="2"/>
  <c r="L7" i="2"/>
  <c r="H21" i="2" s="1"/>
  <c r="E7" i="2"/>
  <c r="D7" i="2"/>
  <c r="C7" i="2"/>
  <c r="B7" i="2"/>
  <c r="Q14" i="7" l="1"/>
  <c r="R14" i="7" s="1"/>
  <c r="E11" i="7" s="1"/>
  <c r="F11" i="7" s="1"/>
  <c r="F12" i="5"/>
  <c r="F12" i="4"/>
  <c r="F7" i="4"/>
  <c r="F7" i="7"/>
  <c r="F7" i="6"/>
  <c r="F7" i="5"/>
  <c r="F12" i="2"/>
  <c r="F7" i="2"/>
  <c r="E10" i="7" l="1"/>
  <c r="F10" i="7" s="1"/>
  <c r="F12" i="7" s="1"/>
</calcChain>
</file>

<file path=xl/sharedStrings.xml><?xml version="1.0" encoding="utf-8"?>
<sst xmlns="http://schemas.openxmlformats.org/spreadsheetml/2006/main" count="300" uniqueCount="46">
  <si>
    <t>Wheat</t>
  </si>
  <si>
    <t>Barley</t>
  </si>
  <si>
    <t>Rapeseed</t>
  </si>
  <si>
    <t>Sugarbeet</t>
  </si>
  <si>
    <t>Constraints</t>
  </si>
  <si>
    <t>Decision variables</t>
  </si>
  <si>
    <t>Parameters. Insert formulae here</t>
  </si>
  <si>
    <t>Solution found by the solver</t>
  </si>
  <si>
    <t>Programming tableau</t>
  </si>
  <si>
    <t>Total</t>
  </si>
  <si>
    <t>Restriction</t>
  </si>
  <si>
    <t>Land allocation (ha)</t>
  </si>
  <si>
    <t xml:space="preserve">Objective function </t>
  </si>
  <si>
    <t>Expected gross margin (pesos)</t>
  </si>
  <si>
    <t>Price</t>
  </si>
  <si>
    <t>cost</t>
  </si>
  <si>
    <t>PMP q</t>
  </si>
  <si>
    <t>(Maximize)</t>
  </si>
  <si>
    <t>rho</t>
  </si>
  <si>
    <t>q</t>
  </si>
  <si>
    <t>d</t>
  </si>
  <si>
    <t>PMP d</t>
  </si>
  <si>
    <t>Sum</t>
  </si>
  <si>
    <t>Land (ha)</t>
  </si>
  <si>
    <t>Labor (hours)</t>
  </si>
  <si>
    <t>PMP1</t>
  </si>
  <si>
    <t>PMP2</t>
  </si>
  <si>
    <t>PMP3</t>
  </si>
  <si>
    <t>PMP4</t>
  </si>
  <si>
    <t>≤</t>
  </si>
  <si>
    <t>Obsevred land allocation in the base year</t>
  </si>
  <si>
    <t>Solve the LP problem with the additional land allocation constraint to derive rhos</t>
  </si>
  <si>
    <t>Original</t>
  </si>
  <si>
    <t>Scenario 1</t>
  </si>
  <si>
    <t>Scenario 2</t>
  </si>
  <si>
    <t>Scenario 3</t>
  </si>
  <si>
    <t>Scenario 4</t>
  </si>
  <si>
    <t>P_Wheat</t>
  </si>
  <si>
    <t>P_Barley</t>
  </si>
  <si>
    <t>P_Rapeseed</t>
  </si>
  <si>
    <t>P_Sugarbeet</t>
  </si>
  <si>
    <t>ε</t>
  </si>
  <si>
    <t>Solve the PMP problem using the standard approach of parameter specification</t>
  </si>
  <si>
    <t>Solve the PMP problem using the average cost approach of parameter specification</t>
  </si>
  <si>
    <t>Solve the PMP problem using the Paris approach of parameter specification</t>
  </si>
  <si>
    <t>Solve the PMP problem using the exogenous elasticities  approach of parameter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</si>
</sst>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6" borderId="2" applyNumberFormat="0" applyAlignment="0" applyProtection="0"/>
  </cellStyleXfs>
  <cellXfs count="21">
    <xf numFmtId="0" fontId="0" fillId="0" borderId="0" xfId="0"/>
    <xf numFmtId="0" fontId="1" fillId="2" borderId="0" xfId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3" borderId="0" xfId="0" applyFont="1" applyFill="1"/>
    <xf numFmtId="0" fontId="4" fillId="0" borderId="0" xfId="0" applyFont="1"/>
    <xf numFmtId="164" fontId="1" fillId="2" borderId="0" xfId="1" applyNumberFormat="1" applyBorder="1"/>
    <xf numFmtId="0" fontId="0" fillId="7" borderId="0" xfId="0" applyFill="1"/>
    <xf numFmtId="0" fontId="0" fillId="0" borderId="4" xfId="0" applyBorder="1" applyAlignment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2" borderId="0" xfId="1" applyBorder="1" applyAlignment="1">
      <alignment horizontal="right"/>
    </xf>
    <xf numFmtId="0" fontId="0" fillId="0" borderId="0" xfId="0" applyAlignment="1">
      <alignment horizontal="right"/>
    </xf>
    <xf numFmtId="164" fontId="0" fillId="3" borderId="0" xfId="0" applyNumberFormat="1" applyFill="1"/>
    <xf numFmtId="1" fontId="6" fillId="0" borderId="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2" fillId="6" borderId="3" xfId="2" applyBorder="1" applyAlignment="1">
      <alignment horizontal="center"/>
    </xf>
    <xf numFmtId="0" fontId="2" fillId="6" borderId="0" xfId="2" applyBorder="1" applyAlignment="1">
      <alignment horizontal="center"/>
    </xf>
  </cellXfs>
  <cellStyles count="3">
    <cellStyle name="Check Cell" xfId="2" builtinId="2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180E-2E7E-47DB-8F13-B24787D5EFB3}">
  <dimension ref="A1:O32"/>
  <sheetViews>
    <sheetView workbookViewId="0">
      <selection activeCell="J26" sqref="J26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</cols>
  <sheetData>
    <row r="1" spans="1:15" x14ac:dyDescent="0.25">
      <c r="A1" s="19" t="s">
        <v>31</v>
      </c>
      <c r="B1" s="20"/>
      <c r="C1" s="20"/>
      <c r="D1" s="20"/>
      <c r="E1" s="20"/>
      <c r="F1" s="20"/>
      <c r="G1" s="20"/>
      <c r="H1" s="20"/>
      <c r="N1" s="4"/>
      <c r="O1" t="s">
        <v>5</v>
      </c>
    </row>
    <row r="2" spans="1:15" x14ac:dyDescent="0.25">
      <c r="A2" t="s">
        <v>8</v>
      </c>
      <c r="N2" s="5"/>
      <c r="O2" t="s">
        <v>6</v>
      </c>
    </row>
    <row r="3" spans="1:15" x14ac:dyDescent="0.25">
      <c r="B3" t="s">
        <v>0</v>
      </c>
      <c r="C3" t="s">
        <v>1</v>
      </c>
      <c r="D3" t="s">
        <v>2</v>
      </c>
      <c r="E3" t="s">
        <v>3</v>
      </c>
      <c r="F3" t="s">
        <v>9</v>
      </c>
      <c r="N3" s="3"/>
      <c r="O3" t="s">
        <v>7</v>
      </c>
    </row>
    <row r="4" spans="1:15" x14ac:dyDescent="0.25">
      <c r="A4" t="s">
        <v>11</v>
      </c>
      <c r="B4" s="4"/>
      <c r="C4" s="4"/>
      <c r="D4" s="4"/>
      <c r="E4" s="4"/>
    </row>
    <row r="6" spans="1:15" x14ac:dyDescent="0.25">
      <c r="A6" t="s">
        <v>12</v>
      </c>
    </row>
    <row r="7" spans="1:15" x14ac:dyDescent="0.25">
      <c r="A7" t="s">
        <v>13</v>
      </c>
      <c r="B7" s="7">
        <f>B8-B9</f>
        <v>253</v>
      </c>
      <c r="C7" s="7">
        <f t="shared" ref="C7:E7" si="0">C8-C9</f>
        <v>443</v>
      </c>
      <c r="D7" s="7">
        <f t="shared" si="0"/>
        <v>284</v>
      </c>
      <c r="E7" s="7">
        <f t="shared" si="0"/>
        <v>516</v>
      </c>
      <c r="F7" s="2">
        <f>SUMPRODUCT($B$4:$E$4,B7:E7)</f>
        <v>0</v>
      </c>
    </row>
    <row r="8" spans="1:15" x14ac:dyDescent="0.25">
      <c r="A8" t="s">
        <v>14</v>
      </c>
      <c r="B8" s="1">
        <v>293</v>
      </c>
      <c r="C8" s="1">
        <v>503</v>
      </c>
      <c r="D8" s="1">
        <v>319</v>
      </c>
      <c r="E8" s="1">
        <v>596</v>
      </c>
      <c r="F8" s="2">
        <f>SUMPRODUCT($B$4:$E$4,B8:E8)</f>
        <v>0</v>
      </c>
    </row>
    <row r="9" spans="1:15" x14ac:dyDescent="0.25">
      <c r="A9" t="s">
        <v>15</v>
      </c>
      <c r="B9" s="7">
        <v>40</v>
      </c>
      <c r="C9" s="7">
        <v>60</v>
      </c>
      <c r="D9" s="7">
        <v>35</v>
      </c>
      <c r="E9" s="7">
        <v>80</v>
      </c>
      <c r="F9" s="2">
        <f>-SUMPRODUCT($B$4:$E$4,B9:E9)</f>
        <v>0</v>
      </c>
    </row>
    <row r="10" spans="1:15" x14ac:dyDescent="0.25">
      <c r="A10" t="s">
        <v>22</v>
      </c>
      <c r="F10" s="3">
        <f>SUM(F8:F9)</f>
        <v>0</v>
      </c>
      <c r="H10" t="s">
        <v>17</v>
      </c>
    </row>
    <row r="13" spans="1:15" x14ac:dyDescent="0.25">
      <c r="A13" t="s">
        <v>4</v>
      </c>
    </row>
    <row r="14" spans="1:15" x14ac:dyDescent="0.25">
      <c r="A14" t="s">
        <v>23</v>
      </c>
      <c r="B14">
        <v>1</v>
      </c>
      <c r="C14">
        <v>1</v>
      </c>
      <c r="D14">
        <v>1</v>
      </c>
      <c r="E14">
        <v>1</v>
      </c>
      <c r="F14" s="3">
        <f t="shared" ref="F14:F15" si="1">SUMPRODUCT($B$4:$E$4,B14:E14)</f>
        <v>0</v>
      </c>
      <c r="G14" s="6" t="s">
        <v>29</v>
      </c>
      <c r="H14">
        <v>200</v>
      </c>
    </row>
    <row r="15" spans="1:15" x14ac:dyDescent="0.25">
      <c r="A15" t="s">
        <v>24</v>
      </c>
      <c r="B15">
        <v>25</v>
      </c>
      <c r="C15">
        <v>36</v>
      </c>
      <c r="D15">
        <v>27</v>
      </c>
      <c r="E15">
        <v>87</v>
      </c>
      <c r="F15" s="3">
        <f t="shared" si="1"/>
        <v>0</v>
      </c>
      <c r="G15" s="6" t="s">
        <v>29</v>
      </c>
      <c r="H15">
        <v>10000</v>
      </c>
    </row>
    <row r="19" spans="1:5" ht="15.75" thickBot="1" x14ac:dyDescent="0.3"/>
    <row r="20" spans="1:5" ht="15.75" thickBot="1" x14ac:dyDescent="0.3">
      <c r="A20" s="9"/>
      <c r="B20" s="10" t="s">
        <v>37</v>
      </c>
      <c r="C20" s="10" t="s">
        <v>38</v>
      </c>
      <c r="D20" s="10" t="s">
        <v>39</v>
      </c>
      <c r="E20" s="10" t="s">
        <v>40</v>
      </c>
    </row>
    <row r="21" spans="1:5" ht="15.75" thickBot="1" x14ac:dyDescent="0.3">
      <c r="A21" s="11" t="s">
        <v>32</v>
      </c>
      <c r="B21" s="12">
        <v>293</v>
      </c>
      <c r="C21" s="13">
        <v>503</v>
      </c>
      <c r="D21" s="12">
        <v>319</v>
      </c>
      <c r="E21" s="13">
        <v>596</v>
      </c>
    </row>
    <row r="22" spans="1:5" ht="15.75" thickBot="1" x14ac:dyDescent="0.3">
      <c r="A22" s="11" t="s">
        <v>33</v>
      </c>
      <c r="B22" s="12">
        <v>333</v>
      </c>
      <c r="C22" s="13">
        <v>503</v>
      </c>
      <c r="D22" s="12">
        <v>379</v>
      </c>
      <c r="E22" s="13">
        <v>596</v>
      </c>
    </row>
    <row r="23" spans="1:5" ht="15.75" thickBot="1" x14ac:dyDescent="0.3">
      <c r="A23" s="11" t="s">
        <v>34</v>
      </c>
      <c r="B23" s="12">
        <v>373</v>
      </c>
      <c r="C23" s="13">
        <v>503</v>
      </c>
      <c r="D23" s="12">
        <v>439</v>
      </c>
      <c r="E23" s="13">
        <v>596</v>
      </c>
    </row>
    <row r="24" spans="1:5" ht="15.75" thickBot="1" x14ac:dyDescent="0.3">
      <c r="A24" s="11" t="s">
        <v>35</v>
      </c>
      <c r="B24" s="12">
        <v>413</v>
      </c>
      <c r="C24" s="13">
        <v>503</v>
      </c>
      <c r="D24" s="12">
        <v>499</v>
      </c>
      <c r="E24" s="13">
        <v>596</v>
      </c>
    </row>
    <row r="25" spans="1:5" ht="15.75" thickBot="1" x14ac:dyDescent="0.3">
      <c r="A25" s="11" t="s">
        <v>36</v>
      </c>
      <c r="B25" s="12">
        <v>453</v>
      </c>
      <c r="C25" s="13">
        <v>503</v>
      </c>
      <c r="D25" s="12">
        <v>559</v>
      </c>
      <c r="E25" s="13">
        <v>596</v>
      </c>
    </row>
    <row r="26" spans="1:5" ht="15.75" thickBot="1" x14ac:dyDescent="0.3"/>
    <row r="27" spans="1:5" ht="15.75" thickBot="1" x14ac:dyDescent="0.3">
      <c r="A27" s="9"/>
      <c r="B27" s="10" t="s">
        <v>0</v>
      </c>
      <c r="C27" s="10" t="s">
        <v>1</v>
      </c>
      <c r="D27" s="10" t="s">
        <v>2</v>
      </c>
      <c r="E27" s="10" t="s">
        <v>3</v>
      </c>
    </row>
    <row r="28" spans="1:5" ht="15.75" thickBot="1" x14ac:dyDescent="0.3">
      <c r="A28" s="11" t="s">
        <v>32</v>
      </c>
      <c r="B28" s="17"/>
      <c r="C28" s="18"/>
      <c r="D28" s="17"/>
      <c r="E28" s="18"/>
    </row>
    <row r="29" spans="1:5" ht="15.75" thickBot="1" x14ac:dyDescent="0.3">
      <c r="A29" s="11" t="s">
        <v>33</v>
      </c>
      <c r="B29" s="17"/>
      <c r="C29" s="18"/>
      <c r="D29" s="17"/>
      <c r="E29" s="18"/>
    </row>
    <row r="30" spans="1:5" ht="15.75" thickBot="1" x14ac:dyDescent="0.3">
      <c r="A30" s="11" t="s">
        <v>34</v>
      </c>
      <c r="B30" s="17"/>
      <c r="C30" s="18"/>
      <c r="D30" s="17"/>
      <c r="E30" s="18"/>
    </row>
    <row r="31" spans="1:5" ht="15.75" thickBot="1" x14ac:dyDescent="0.3">
      <c r="A31" s="11" t="s">
        <v>35</v>
      </c>
      <c r="B31" s="17"/>
      <c r="C31" s="18"/>
      <c r="D31" s="17"/>
      <c r="E31" s="18"/>
    </row>
    <row r="32" spans="1:5" ht="15.75" thickBot="1" x14ac:dyDescent="0.3">
      <c r="A32" s="11" t="s">
        <v>36</v>
      </c>
      <c r="B32" s="17"/>
      <c r="C32" s="18"/>
      <c r="D32" s="17"/>
      <c r="E32" s="18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19AA-E810-47A3-9B5D-929B8F8DF44F}">
  <dimension ref="A1:N21"/>
  <sheetViews>
    <sheetView workbookViewId="0">
      <selection activeCell="A18" sqref="A18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4" x14ac:dyDescent="0.25">
      <c r="A1" s="19" t="s">
        <v>31</v>
      </c>
      <c r="B1" s="20"/>
      <c r="C1" s="20"/>
      <c r="D1" s="20"/>
      <c r="E1" s="20"/>
      <c r="F1" s="20"/>
      <c r="G1" s="20"/>
      <c r="H1" s="20"/>
    </row>
    <row r="2" spans="1:14" x14ac:dyDescent="0.25">
      <c r="A2" t="s">
        <v>8</v>
      </c>
    </row>
    <row r="3" spans="1:14" x14ac:dyDescent="0.25">
      <c r="B3" t="s">
        <v>0</v>
      </c>
      <c r="C3" t="s">
        <v>1</v>
      </c>
      <c r="D3" t="s">
        <v>2</v>
      </c>
      <c r="E3" t="s">
        <v>3</v>
      </c>
      <c r="F3" t="s">
        <v>9</v>
      </c>
      <c r="H3" t="s">
        <v>10</v>
      </c>
      <c r="K3" s="1" t="s">
        <v>30</v>
      </c>
      <c r="L3" s="1"/>
      <c r="M3" s="1"/>
      <c r="N3" s="1"/>
    </row>
    <row r="4" spans="1:14" x14ac:dyDescent="0.25">
      <c r="A4" t="s">
        <v>11</v>
      </c>
      <c r="B4" s="4"/>
      <c r="C4" s="4"/>
      <c r="D4" s="4"/>
      <c r="E4" s="4"/>
      <c r="K4" s="1" t="s">
        <v>0</v>
      </c>
      <c r="L4" s="1">
        <v>55</v>
      </c>
      <c r="M4" s="1"/>
      <c r="N4" s="1"/>
    </row>
    <row r="5" spans="1:14" x14ac:dyDescent="0.25">
      <c r="K5" s="1" t="s">
        <v>1</v>
      </c>
      <c r="L5" s="1">
        <v>30</v>
      </c>
      <c r="M5" s="1"/>
      <c r="N5" s="1"/>
    </row>
    <row r="6" spans="1:14" x14ac:dyDescent="0.25">
      <c r="A6" t="s">
        <v>12</v>
      </c>
      <c r="K6" s="1" t="s">
        <v>2</v>
      </c>
      <c r="L6" s="1">
        <v>85</v>
      </c>
      <c r="M6" s="1"/>
      <c r="N6" s="1"/>
    </row>
    <row r="7" spans="1:14" x14ac:dyDescent="0.25">
      <c r="A7" t="s">
        <v>13</v>
      </c>
      <c r="B7" s="7">
        <f>B8-B9</f>
        <v>253</v>
      </c>
      <c r="C7" s="7">
        <f t="shared" ref="C7:E7" si="0">C8-C9</f>
        <v>443</v>
      </c>
      <c r="D7" s="7">
        <f t="shared" si="0"/>
        <v>284</v>
      </c>
      <c r="E7" s="7">
        <f t="shared" si="0"/>
        <v>516</v>
      </c>
      <c r="F7" s="2">
        <f>SUMPRODUCT($B$4:$E$4,B7:E7)</f>
        <v>0</v>
      </c>
      <c r="K7" s="1" t="s">
        <v>3</v>
      </c>
      <c r="L7" s="1">
        <f>H16-SUM(L4:L6)</f>
        <v>30</v>
      </c>
      <c r="M7" s="1"/>
      <c r="N7" s="1"/>
    </row>
    <row r="8" spans="1:14" x14ac:dyDescent="0.25">
      <c r="A8" t="s">
        <v>14</v>
      </c>
      <c r="B8" s="1">
        <v>293</v>
      </c>
      <c r="C8" s="1">
        <v>503</v>
      </c>
      <c r="D8" s="1">
        <v>319</v>
      </c>
      <c r="E8" s="1">
        <v>596</v>
      </c>
      <c r="F8" s="2">
        <f>SUMPRODUCT($B$4:$E$4,B8:E8)</f>
        <v>0</v>
      </c>
    </row>
    <row r="9" spans="1:14" x14ac:dyDescent="0.25">
      <c r="A9" t="s">
        <v>15</v>
      </c>
      <c r="B9" s="7">
        <v>40</v>
      </c>
      <c r="C9" s="7">
        <v>60</v>
      </c>
      <c r="D9" s="7">
        <v>35</v>
      </c>
      <c r="E9" s="7">
        <v>80</v>
      </c>
      <c r="F9" s="2">
        <f>-SUMPRODUCT($B$4:$E$4,B9:E9)</f>
        <v>0</v>
      </c>
    </row>
    <row r="10" spans="1:14" x14ac:dyDescent="0.25">
      <c r="A10" t="s">
        <v>16</v>
      </c>
    </row>
    <row r="11" spans="1:14" x14ac:dyDescent="0.25">
      <c r="A11" t="s">
        <v>21</v>
      </c>
    </row>
    <row r="12" spans="1:14" x14ac:dyDescent="0.25">
      <c r="A12" t="s">
        <v>22</v>
      </c>
      <c r="F12" s="3">
        <f>SUM(F8:F11)</f>
        <v>0</v>
      </c>
      <c r="H12" t="s">
        <v>17</v>
      </c>
    </row>
    <row r="15" spans="1:14" x14ac:dyDescent="0.25">
      <c r="A15" t="s">
        <v>4</v>
      </c>
    </row>
    <row r="16" spans="1:14" x14ac:dyDescent="0.25">
      <c r="A16" t="s">
        <v>23</v>
      </c>
      <c r="B16">
        <v>1</v>
      </c>
      <c r="C16">
        <v>1</v>
      </c>
      <c r="D16">
        <v>1</v>
      </c>
      <c r="E16">
        <v>1</v>
      </c>
      <c r="F16" s="3">
        <f t="shared" ref="F16:F21" si="1">SUMPRODUCT($B$4:$E$4,B16:E16)</f>
        <v>0</v>
      </c>
      <c r="G16" s="6" t="s">
        <v>29</v>
      </c>
      <c r="H16">
        <v>200</v>
      </c>
    </row>
    <row r="17" spans="1:8" x14ac:dyDescent="0.25">
      <c r="A17" t="s">
        <v>24</v>
      </c>
      <c r="B17">
        <v>25</v>
      </c>
      <c r="C17">
        <v>36</v>
      </c>
      <c r="D17">
        <v>27</v>
      </c>
      <c r="E17">
        <v>87</v>
      </c>
      <c r="F17" s="3">
        <f t="shared" si="1"/>
        <v>0</v>
      </c>
      <c r="G17" s="6" t="s">
        <v>29</v>
      </c>
      <c r="H17">
        <v>10000</v>
      </c>
    </row>
    <row r="18" spans="1:8" x14ac:dyDescent="0.25">
      <c r="A18" t="s">
        <v>25</v>
      </c>
      <c r="B18">
        <v>1</v>
      </c>
      <c r="F18" s="3">
        <f t="shared" si="1"/>
        <v>0</v>
      </c>
      <c r="G18" s="6" t="s">
        <v>29</v>
      </c>
      <c r="H18">
        <f>L4+0.0001</f>
        <v>55.000100000000003</v>
      </c>
    </row>
    <row r="19" spans="1:8" x14ac:dyDescent="0.25">
      <c r="A19" t="s">
        <v>26</v>
      </c>
      <c r="C19">
        <v>1</v>
      </c>
      <c r="F19" s="3">
        <f t="shared" si="1"/>
        <v>0</v>
      </c>
      <c r="G19" s="6" t="s">
        <v>29</v>
      </c>
      <c r="H19">
        <f>L5+0.0001</f>
        <v>30.0001</v>
      </c>
    </row>
    <row r="20" spans="1:8" x14ac:dyDescent="0.25">
      <c r="A20" t="s">
        <v>27</v>
      </c>
      <c r="D20">
        <v>1</v>
      </c>
      <c r="F20" s="3">
        <f t="shared" si="1"/>
        <v>0</v>
      </c>
      <c r="G20" s="6" t="s">
        <v>29</v>
      </c>
      <c r="H20">
        <f>L6+0.0001</f>
        <v>85.000100000000003</v>
      </c>
    </row>
    <row r="21" spans="1:8" x14ac:dyDescent="0.25">
      <c r="A21" t="s">
        <v>28</v>
      </c>
      <c r="E21">
        <v>1</v>
      </c>
      <c r="F21" s="3">
        <f t="shared" si="1"/>
        <v>0</v>
      </c>
      <c r="G21" s="6" t="s">
        <v>29</v>
      </c>
      <c r="H21">
        <f>L7+0.0001</f>
        <v>30.0001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2784-A6D0-4B95-BC16-4305A3607600}">
  <dimension ref="A1:R34"/>
  <sheetViews>
    <sheetView workbookViewId="0">
      <selection activeCell="F12" sqref="F12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8" x14ac:dyDescent="0.25">
      <c r="A1" s="19" t="s">
        <v>42</v>
      </c>
      <c r="B1" s="20"/>
      <c r="C1" s="20"/>
      <c r="D1" s="20"/>
      <c r="E1" s="20"/>
      <c r="F1" s="20"/>
      <c r="G1" s="20"/>
      <c r="H1" s="20"/>
    </row>
    <row r="2" spans="1:18" x14ac:dyDescent="0.25">
      <c r="A2" t="s">
        <v>8</v>
      </c>
    </row>
    <row r="3" spans="1:18" x14ac:dyDescent="0.25">
      <c r="B3" t="s">
        <v>0</v>
      </c>
      <c r="C3" t="s">
        <v>1</v>
      </c>
      <c r="D3" t="s">
        <v>2</v>
      </c>
      <c r="E3" t="s">
        <v>3</v>
      </c>
      <c r="F3" t="s">
        <v>9</v>
      </c>
      <c r="H3" t="s">
        <v>10</v>
      </c>
      <c r="K3" s="1" t="s">
        <v>30</v>
      </c>
      <c r="L3" s="1"/>
      <c r="M3" s="1"/>
      <c r="N3" s="1"/>
    </row>
    <row r="4" spans="1:18" x14ac:dyDescent="0.25">
      <c r="A4" t="s">
        <v>11</v>
      </c>
      <c r="B4" s="4"/>
      <c r="C4" s="4"/>
      <c r="D4" s="4"/>
      <c r="E4" s="4"/>
      <c r="K4" s="1" t="s">
        <v>0</v>
      </c>
      <c r="L4" s="1">
        <v>55</v>
      </c>
      <c r="M4" s="1"/>
      <c r="N4" s="1"/>
    </row>
    <row r="5" spans="1:18" x14ac:dyDescent="0.25">
      <c r="K5" s="1" t="s">
        <v>1</v>
      </c>
      <c r="L5" s="1">
        <v>30</v>
      </c>
      <c r="M5" s="1"/>
      <c r="N5" s="1"/>
    </row>
    <row r="6" spans="1:18" x14ac:dyDescent="0.25">
      <c r="A6" t="s">
        <v>12</v>
      </c>
      <c r="K6" s="1" t="s">
        <v>2</v>
      </c>
      <c r="L6" s="1">
        <v>85</v>
      </c>
      <c r="M6" s="1"/>
      <c r="N6" s="1"/>
    </row>
    <row r="7" spans="1:18" x14ac:dyDescent="0.25">
      <c r="A7" t="s">
        <v>13</v>
      </c>
      <c r="B7" s="7">
        <f>B8-B9</f>
        <v>253</v>
      </c>
      <c r="C7" s="7">
        <f t="shared" ref="C7:E7" si="0">C8-C9</f>
        <v>443</v>
      </c>
      <c r="D7" s="7">
        <f t="shared" si="0"/>
        <v>284</v>
      </c>
      <c r="E7" s="7">
        <f t="shared" si="0"/>
        <v>516</v>
      </c>
      <c r="F7" s="2">
        <f>SUMPRODUCT($B$4:$E$4,B7:E7)</f>
        <v>0</v>
      </c>
      <c r="K7" s="1" t="s">
        <v>3</v>
      </c>
      <c r="L7" s="1">
        <f>H16-SUM(L4:L6)</f>
        <v>30</v>
      </c>
      <c r="M7" s="1"/>
      <c r="N7" s="1"/>
    </row>
    <row r="8" spans="1:18" x14ac:dyDescent="0.25">
      <c r="A8" t="s">
        <v>14</v>
      </c>
      <c r="B8" s="7">
        <v>293</v>
      </c>
      <c r="C8" s="7">
        <v>503</v>
      </c>
      <c r="D8" s="7">
        <v>319</v>
      </c>
      <c r="E8" s="7">
        <v>596</v>
      </c>
      <c r="F8" s="2">
        <f>SUMPRODUCT($B$4:$E$4,B8:E8)</f>
        <v>0</v>
      </c>
    </row>
    <row r="9" spans="1:18" x14ac:dyDescent="0.25">
      <c r="A9" t="s">
        <v>15</v>
      </c>
      <c r="B9" s="7">
        <v>40</v>
      </c>
      <c r="C9" s="7">
        <v>60</v>
      </c>
      <c r="D9" s="7">
        <v>35</v>
      </c>
      <c r="E9" s="7">
        <v>80</v>
      </c>
      <c r="F9" s="2">
        <f>-SUMPRODUCT($B$4:$E$4,B9:E9)</f>
        <v>0</v>
      </c>
    </row>
    <row r="10" spans="1:18" x14ac:dyDescent="0.25">
      <c r="A10" t="s">
        <v>16</v>
      </c>
      <c r="B10" s="2">
        <f>-0.5*B4*N11*B4</f>
        <v>0</v>
      </c>
      <c r="C10" s="2">
        <f>-0.5*C4*O12*C4</f>
        <v>0</v>
      </c>
      <c r="D10" s="2">
        <f>-0.5*D4*P13*D4</f>
        <v>0</v>
      </c>
      <c r="E10" s="2">
        <f>-0.5*E4*Q14*E4</f>
        <v>0</v>
      </c>
      <c r="F10" s="2">
        <f>SUM(B10:E10)</f>
        <v>0</v>
      </c>
      <c r="K10" t="s">
        <v>18</v>
      </c>
      <c r="M10" t="s">
        <v>19</v>
      </c>
      <c r="N10" t="s">
        <v>0</v>
      </c>
      <c r="O10" t="s">
        <v>1</v>
      </c>
      <c r="P10" t="s">
        <v>2</v>
      </c>
      <c r="Q10" t="s">
        <v>3</v>
      </c>
      <c r="R10" s="15" t="s">
        <v>20</v>
      </c>
    </row>
    <row r="11" spans="1:18" x14ac:dyDescent="0.25">
      <c r="A11" t="s">
        <v>21</v>
      </c>
      <c r="B11" s="16">
        <f>-R11</f>
        <v>-40</v>
      </c>
      <c r="C11" s="16">
        <f>-R12</f>
        <v>-60</v>
      </c>
      <c r="D11" s="16">
        <f>-R13</f>
        <v>-35</v>
      </c>
      <c r="E11" s="16">
        <f>-R14</f>
        <v>-80</v>
      </c>
      <c r="F11" s="2">
        <f>SUMPRODUCT($B$4:$E$4,B11:E11)</f>
        <v>0</v>
      </c>
      <c r="K11" t="s">
        <v>0</v>
      </c>
      <c r="L11" s="2"/>
      <c r="M11" s="8"/>
      <c r="N11" s="3">
        <f>L11/L4</f>
        <v>0</v>
      </c>
      <c r="O11" s="8"/>
      <c r="P11" s="8"/>
      <c r="Q11" s="8"/>
      <c r="R11" s="16">
        <f>B9</f>
        <v>40</v>
      </c>
    </row>
    <row r="12" spans="1:18" x14ac:dyDescent="0.25">
      <c r="A12" t="s">
        <v>22</v>
      </c>
      <c r="F12" s="3">
        <f>SUM(F8,F10:F11)</f>
        <v>0</v>
      </c>
      <c r="H12" t="s">
        <v>17</v>
      </c>
      <c r="K12" t="s">
        <v>1</v>
      </c>
      <c r="L12" s="2"/>
      <c r="M12" s="8"/>
      <c r="N12" s="8"/>
      <c r="O12" s="3">
        <f>L12/L5</f>
        <v>0</v>
      </c>
      <c r="P12" s="8"/>
      <c r="Q12" s="8"/>
      <c r="R12" s="16">
        <f>C9</f>
        <v>60</v>
      </c>
    </row>
    <row r="13" spans="1:18" x14ac:dyDescent="0.25">
      <c r="K13" t="s">
        <v>2</v>
      </c>
      <c r="L13" s="2"/>
      <c r="M13" s="8"/>
      <c r="N13" s="8"/>
      <c r="O13" s="8"/>
      <c r="P13" s="3">
        <f>L13/L6</f>
        <v>0</v>
      </c>
      <c r="Q13" s="8"/>
      <c r="R13" s="16">
        <f>D9</f>
        <v>35</v>
      </c>
    </row>
    <row r="14" spans="1:18" x14ac:dyDescent="0.25">
      <c r="K14" t="s">
        <v>3</v>
      </c>
      <c r="L14" s="2"/>
      <c r="M14" s="8"/>
      <c r="N14" s="8"/>
      <c r="O14" s="8"/>
      <c r="P14" s="8"/>
      <c r="Q14" s="3">
        <f>L14/L7</f>
        <v>0</v>
      </c>
      <c r="R14" s="16">
        <f>E9</f>
        <v>80</v>
      </c>
    </row>
    <row r="15" spans="1:18" x14ac:dyDescent="0.25">
      <c r="A15" t="s">
        <v>4</v>
      </c>
    </row>
    <row r="16" spans="1:18" x14ac:dyDescent="0.25">
      <c r="A16" t="s">
        <v>23</v>
      </c>
      <c r="B16">
        <v>1</v>
      </c>
      <c r="C16">
        <v>1</v>
      </c>
      <c r="D16">
        <v>1</v>
      </c>
      <c r="E16">
        <v>1</v>
      </c>
      <c r="F16" s="3">
        <f t="shared" ref="F16:F17" si="1">SUMPRODUCT($B$4:$E$4,B16:E16)</f>
        <v>0</v>
      </c>
      <c r="G16" s="6" t="s">
        <v>29</v>
      </c>
      <c r="H16">
        <v>200</v>
      </c>
    </row>
    <row r="17" spans="1:8" x14ac:dyDescent="0.25">
      <c r="A17" t="s">
        <v>24</v>
      </c>
      <c r="B17">
        <v>25</v>
      </c>
      <c r="C17">
        <v>36</v>
      </c>
      <c r="D17">
        <v>27</v>
      </c>
      <c r="E17">
        <v>87</v>
      </c>
      <c r="F17" s="3">
        <f t="shared" si="1"/>
        <v>0</v>
      </c>
      <c r="G17" s="6" t="s">
        <v>29</v>
      </c>
      <c r="H17">
        <v>10000</v>
      </c>
    </row>
    <row r="21" spans="1:8" ht="15.75" thickBot="1" x14ac:dyDescent="0.3"/>
    <row r="22" spans="1:8" ht="15.75" thickBot="1" x14ac:dyDescent="0.3">
      <c r="A22" s="9"/>
      <c r="B22" s="10" t="s">
        <v>37</v>
      </c>
      <c r="C22" s="10" t="s">
        <v>38</v>
      </c>
      <c r="D22" s="10" t="s">
        <v>39</v>
      </c>
      <c r="E22" s="10" t="s">
        <v>40</v>
      </c>
    </row>
    <row r="23" spans="1:8" ht="15.75" thickBot="1" x14ac:dyDescent="0.3">
      <c r="A23" s="11" t="s">
        <v>32</v>
      </c>
      <c r="B23" s="12">
        <v>293</v>
      </c>
      <c r="C23" s="13">
        <v>503</v>
      </c>
      <c r="D23" s="12">
        <v>319</v>
      </c>
      <c r="E23" s="13">
        <v>596</v>
      </c>
    </row>
    <row r="24" spans="1:8" ht="15.75" thickBot="1" x14ac:dyDescent="0.3">
      <c r="A24" s="11" t="s">
        <v>33</v>
      </c>
      <c r="B24" s="12">
        <v>333</v>
      </c>
      <c r="C24" s="13">
        <v>503</v>
      </c>
      <c r="D24" s="12">
        <v>379</v>
      </c>
      <c r="E24" s="13">
        <v>596</v>
      </c>
    </row>
    <row r="25" spans="1:8" ht="15.75" thickBot="1" x14ac:dyDescent="0.3">
      <c r="A25" s="11" t="s">
        <v>34</v>
      </c>
      <c r="B25" s="12">
        <v>373</v>
      </c>
      <c r="C25" s="13">
        <v>503</v>
      </c>
      <c r="D25" s="12">
        <v>439</v>
      </c>
      <c r="E25" s="13">
        <v>596</v>
      </c>
    </row>
    <row r="26" spans="1:8" ht="15.75" thickBot="1" x14ac:dyDescent="0.3">
      <c r="A26" s="11" t="s">
        <v>35</v>
      </c>
      <c r="B26" s="12">
        <v>413</v>
      </c>
      <c r="C26" s="13">
        <v>503</v>
      </c>
      <c r="D26" s="12">
        <v>499</v>
      </c>
      <c r="E26" s="13">
        <v>596</v>
      </c>
    </row>
    <row r="27" spans="1:8" ht="15.75" thickBot="1" x14ac:dyDescent="0.3">
      <c r="A27" s="11" t="s">
        <v>36</v>
      </c>
      <c r="B27" s="12">
        <v>453</v>
      </c>
      <c r="C27" s="13">
        <v>503</v>
      </c>
      <c r="D27" s="12">
        <v>559</v>
      </c>
      <c r="E27" s="13">
        <v>596</v>
      </c>
    </row>
    <row r="28" spans="1:8" ht="15.75" thickBot="1" x14ac:dyDescent="0.3"/>
    <row r="29" spans="1:8" ht="15.75" thickBot="1" x14ac:dyDescent="0.3">
      <c r="A29" s="9"/>
      <c r="B29" s="10" t="s">
        <v>0</v>
      </c>
      <c r="C29" s="10" t="s">
        <v>1</v>
      </c>
      <c r="D29" s="10" t="s">
        <v>2</v>
      </c>
      <c r="E29" s="10" t="s">
        <v>3</v>
      </c>
    </row>
    <row r="30" spans="1:8" ht="15.75" thickBot="1" x14ac:dyDescent="0.3">
      <c r="A30" s="11" t="s">
        <v>32</v>
      </c>
      <c r="B30" s="17"/>
      <c r="C30" s="18"/>
      <c r="D30" s="17"/>
      <c r="E30" s="18"/>
    </row>
    <row r="31" spans="1:8" ht="15.75" thickBot="1" x14ac:dyDescent="0.3">
      <c r="A31" s="11" t="s">
        <v>33</v>
      </c>
      <c r="B31" s="17"/>
      <c r="C31" s="18"/>
      <c r="D31" s="17"/>
      <c r="E31" s="18"/>
    </row>
    <row r="32" spans="1:8" ht="15.75" thickBot="1" x14ac:dyDescent="0.3">
      <c r="A32" s="11" t="s">
        <v>34</v>
      </c>
      <c r="B32" s="17"/>
      <c r="C32" s="18"/>
      <c r="D32" s="17"/>
      <c r="E32" s="18"/>
    </row>
    <row r="33" spans="1:5" ht="15.75" thickBot="1" x14ac:dyDescent="0.3">
      <c r="A33" s="11" t="s">
        <v>35</v>
      </c>
      <c r="B33" s="17"/>
      <c r="C33" s="18"/>
      <c r="D33" s="17"/>
      <c r="E33" s="18"/>
    </row>
    <row r="34" spans="1:5" ht="15.75" thickBot="1" x14ac:dyDescent="0.3">
      <c r="A34" s="11" t="s">
        <v>36</v>
      </c>
      <c r="B34" s="17"/>
      <c r="C34" s="18"/>
      <c r="D34" s="17"/>
      <c r="E34" s="18"/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F322-B430-4921-B5A6-AE992D04D953}">
  <dimension ref="A1:R34"/>
  <sheetViews>
    <sheetView topLeftCell="A3" workbookViewId="0">
      <selection activeCell="B30" sqref="B30:E34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8" x14ac:dyDescent="0.25">
      <c r="A1" s="19" t="s">
        <v>43</v>
      </c>
      <c r="B1" s="20"/>
      <c r="C1" s="20"/>
      <c r="D1" s="20"/>
      <c r="E1" s="20"/>
      <c r="F1" s="20"/>
      <c r="G1" s="20"/>
      <c r="H1" s="20"/>
    </row>
    <row r="2" spans="1:18" x14ac:dyDescent="0.25">
      <c r="A2" t="s">
        <v>8</v>
      </c>
    </row>
    <row r="3" spans="1:18" x14ac:dyDescent="0.25">
      <c r="B3" t="s">
        <v>0</v>
      </c>
      <c r="C3" t="s">
        <v>1</v>
      </c>
      <c r="D3" t="s">
        <v>2</v>
      </c>
      <c r="E3" t="s">
        <v>3</v>
      </c>
      <c r="F3" t="s">
        <v>9</v>
      </c>
      <c r="H3" t="s">
        <v>10</v>
      </c>
      <c r="K3" s="1" t="s">
        <v>30</v>
      </c>
      <c r="L3" s="1"/>
      <c r="M3" s="1"/>
      <c r="N3" s="1"/>
    </row>
    <row r="4" spans="1:18" x14ac:dyDescent="0.25">
      <c r="A4" t="s">
        <v>11</v>
      </c>
      <c r="B4" s="4"/>
      <c r="C4" s="4"/>
      <c r="D4" s="4"/>
      <c r="E4" s="4"/>
      <c r="K4" s="1" t="s">
        <v>0</v>
      </c>
      <c r="L4" s="1">
        <v>55</v>
      </c>
      <c r="M4" s="1"/>
      <c r="N4" s="1"/>
    </row>
    <row r="5" spans="1:18" x14ac:dyDescent="0.25">
      <c r="K5" s="1" t="s">
        <v>1</v>
      </c>
      <c r="L5" s="1">
        <v>30</v>
      </c>
      <c r="M5" s="1"/>
      <c r="N5" s="1"/>
    </row>
    <row r="6" spans="1:18" x14ac:dyDescent="0.25">
      <c r="A6" t="s">
        <v>12</v>
      </c>
      <c r="K6" s="1" t="s">
        <v>2</v>
      </c>
      <c r="L6" s="1">
        <v>85</v>
      </c>
      <c r="M6" s="1"/>
      <c r="N6" s="1"/>
    </row>
    <row r="7" spans="1:18" x14ac:dyDescent="0.25">
      <c r="A7" t="s">
        <v>13</v>
      </c>
      <c r="B7" s="7">
        <f>B8-B9</f>
        <v>253</v>
      </c>
      <c r="C7" s="7">
        <f t="shared" ref="C7:E7" si="0">C8-C9</f>
        <v>443</v>
      </c>
      <c r="D7" s="7">
        <f t="shared" si="0"/>
        <v>284</v>
      </c>
      <c r="E7" s="7">
        <f t="shared" si="0"/>
        <v>516</v>
      </c>
      <c r="F7" s="2">
        <f>SUMPRODUCT($B$4:$E$4,B7:E7)</f>
        <v>0</v>
      </c>
      <c r="K7" s="1" t="s">
        <v>3</v>
      </c>
      <c r="L7" s="1">
        <f>H16-SUM(L4:L6)</f>
        <v>30</v>
      </c>
      <c r="M7" s="1"/>
      <c r="N7" s="1"/>
    </row>
    <row r="8" spans="1:18" x14ac:dyDescent="0.25">
      <c r="A8" t="s">
        <v>14</v>
      </c>
      <c r="B8" s="1">
        <v>293</v>
      </c>
      <c r="C8" s="1">
        <v>503</v>
      </c>
      <c r="D8" s="1">
        <v>319</v>
      </c>
      <c r="E8" s="1">
        <v>596</v>
      </c>
      <c r="F8" s="2">
        <f>SUMPRODUCT($B$4:$E$4,B8:E8)</f>
        <v>0</v>
      </c>
    </row>
    <row r="9" spans="1:18" x14ac:dyDescent="0.25">
      <c r="A9" t="s">
        <v>15</v>
      </c>
      <c r="B9" s="7">
        <v>40</v>
      </c>
      <c r="C9" s="7">
        <v>60</v>
      </c>
      <c r="D9" s="7">
        <v>35</v>
      </c>
      <c r="E9" s="7">
        <v>80</v>
      </c>
      <c r="F9" s="2">
        <f>-SUMPRODUCT($B$4:$E$4,B9:E9)</f>
        <v>0</v>
      </c>
    </row>
    <row r="10" spans="1:18" x14ac:dyDescent="0.25">
      <c r="A10" t="s">
        <v>16</v>
      </c>
      <c r="B10" s="2">
        <f>-0.5*B4*N11*B4</f>
        <v>0</v>
      </c>
      <c r="C10" s="2">
        <f>-0.5*C4*O12*C4</f>
        <v>0</v>
      </c>
      <c r="D10" s="2">
        <f>-0.5*D4*P13*D4</f>
        <v>0</v>
      </c>
      <c r="E10" s="2">
        <f>-0.5*E4*Q14*E4</f>
        <v>0</v>
      </c>
      <c r="F10" s="2">
        <f>SUM(B10:E10)</f>
        <v>0</v>
      </c>
      <c r="K10" t="s">
        <v>18</v>
      </c>
      <c r="M10" t="s">
        <v>19</v>
      </c>
      <c r="N10" t="s">
        <v>0</v>
      </c>
      <c r="O10" t="s">
        <v>1</v>
      </c>
      <c r="P10" t="s">
        <v>2</v>
      </c>
      <c r="Q10" t="s">
        <v>3</v>
      </c>
      <c r="R10" s="15" t="s">
        <v>20</v>
      </c>
    </row>
    <row r="11" spans="1:18" x14ac:dyDescent="0.25">
      <c r="A11" t="s">
        <v>21</v>
      </c>
      <c r="B11" s="2">
        <f>-R11</f>
        <v>-40</v>
      </c>
      <c r="C11" s="2">
        <f>-R12</f>
        <v>-60</v>
      </c>
      <c r="D11" s="2">
        <f>-R13</f>
        <v>-35</v>
      </c>
      <c r="E11" s="2">
        <f>-R14</f>
        <v>-80</v>
      </c>
      <c r="F11" s="2">
        <f>SUMPRODUCT(B4:E4,B11:E11)</f>
        <v>0</v>
      </c>
      <c r="K11" t="s">
        <v>0</v>
      </c>
      <c r="L11" s="2"/>
      <c r="M11" s="8"/>
      <c r="N11" s="3">
        <f>2*L11/L4</f>
        <v>0</v>
      </c>
      <c r="O11" s="8"/>
      <c r="P11" s="8"/>
      <c r="Q11" s="8"/>
      <c r="R11" s="16">
        <f>B9-L11</f>
        <v>40</v>
      </c>
    </row>
    <row r="12" spans="1:18" x14ac:dyDescent="0.25">
      <c r="A12" t="s">
        <v>22</v>
      </c>
      <c r="F12" s="3">
        <f>SUM(F8,F10:F11)</f>
        <v>0</v>
      </c>
      <c r="H12" t="s">
        <v>17</v>
      </c>
      <c r="K12" t="s">
        <v>1</v>
      </c>
      <c r="L12" s="2"/>
      <c r="M12" s="8"/>
      <c r="N12" s="8"/>
      <c r="O12" s="3">
        <f>2*L12/L5</f>
        <v>0</v>
      </c>
      <c r="P12" s="8"/>
      <c r="Q12" s="8"/>
      <c r="R12" s="16">
        <f>C9-L12</f>
        <v>60</v>
      </c>
    </row>
    <row r="13" spans="1:18" x14ac:dyDescent="0.25">
      <c r="K13" t="s">
        <v>2</v>
      </c>
      <c r="L13" s="2"/>
      <c r="M13" s="8"/>
      <c r="N13" s="8"/>
      <c r="O13" s="8"/>
      <c r="P13" s="3">
        <f>2*L13/L6</f>
        <v>0</v>
      </c>
      <c r="Q13" s="8"/>
      <c r="R13" s="16">
        <f>D9-L13</f>
        <v>35</v>
      </c>
    </row>
    <row r="14" spans="1:18" x14ac:dyDescent="0.25">
      <c r="K14" t="s">
        <v>3</v>
      </c>
      <c r="L14" s="2"/>
      <c r="M14" s="8"/>
      <c r="N14" s="8"/>
      <c r="O14" s="8"/>
      <c r="P14" s="8"/>
      <c r="Q14" s="3">
        <f>2*L14/L7</f>
        <v>0</v>
      </c>
      <c r="R14" s="16">
        <f>E9-L14</f>
        <v>80</v>
      </c>
    </row>
    <row r="15" spans="1:18" x14ac:dyDescent="0.25">
      <c r="A15" t="s">
        <v>4</v>
      </c>
    </row>
    <row r="16" spans="1:18" x14ac:dyDescent="0.25">
      <c r="A16" t="s">
        <v>23</v>
      </c>
      <c r="B16">
        <v>1</v>
      </c>
      <c r="C16">
        <v>1</v>
      </c>
      <c r="D16">
        <v>1</v>
      </c>
      <c r="E16">
        <v>1</v>
      </c>
      <c r="F16" s="3">
        <f t="shared" ref="F16:F17" si="1">SUMPRODUCT($B$4:$E$4,B16:E16)</f>
        <v>0</v>
      </c>
      <c r="G16" s="6" t="s">
        <v>29</v>
      </c>
      <c r="H16">
        <v>200</v>
      </c>
    </row>
    <row r="17" spans="1:8" x14ac:dyDescent="0.25">
      <c r="A17" t="s">
        <v>24</v>
      </c>
      <c r="B17">
        <v>25</v>
      </c>
      <c r="C17">
        <v>36</v>
      </c>
      <c r="D17">
        <v>27</v>
      </c>
      <c r="E17">
        <v>87</v>
      </c>
      <c r="F17" s="3">
        <f t="shared" si="1"/>
        <v>0</v>
      </c>
      <c r="G17" s="6" t="s">
        <v>29</v>
      </c>
      <c r="H17">
        <v>10000</v>
      </c>
    </row>
    <row r="21" spans="1:8" ht="15.75" thickBot="1" x14ac:dyDescent="0.3"/>
    <row r="22" spans="1:8" ht="15.75" thickBot="1" x14ac:dyDescent="0.3">
      <c r="A22" s="9"/>
      <c r="B22" s="10" t="s">
        <v>37</v>
      </c>
      <c r="C22" s="10" t="s">
        <v>38</v>
      </c>
      <c r="D22" s="10" t="s">
        <v>39</v>
      </c>
      <c r="E22" s="10" t="s">
        <v>40</v>
      </c>
    </row>
    <row r="23" spans="1:8" ht="15.75" thickBot="1" x14ac:dyDescent="0.3">
      <c r="A23" s="11" t="s">
        <v>32</v>
      </c>
      <c r="B23" s="12">
        <v>293</v>
      </c>
      <c r="C23" s="13">
        <v>503</v>
      </c>
      <c r="D23" s="12">
        <v>319</v>
      </c>
      <c r="E23" s="13">
        <v>596</v>
      </c>
    </row>
    <row r="24" spans="1:8" ht="15.75" thickBot="1" x14ac:dyDescent="0.3">
      <c r="A24" s="11" t="s">
        <v>33</v>
      </c>
      <c r="B24" s="12">
        <v>333</v>
      </c>
      <c r="C24" s="13">
        <v>503</v>
      </c>
      <c r="D24" s="12">
        <v>379</v>
      </c>
      <c r="E24" s="13">
        <v>596</v>
      </c>
    </row>
    <row r="25" spans="1:8" ht="15.75" thickBot="1" x14ac:dyDescent="0.3">
      <c r="A25" s="11" t="s">
        <v>34</v>
      </c>
      <c r="B25" s="12">
        <v>373</v>
      </c>
      <c r="C25" s="13">
        <v>503</v>
      </c>
      <c r="D25" s="12">
        <v>439</v>
      </c>
      <c r="E25" s="13">
        <v>596</v>
      </c>
    </row>
    <row r="26" spans="1:8" ht="15.75" thickBot="1" x14ac:dyDescent="0.3">
      <c r="A26" s="11" t="s">
        <v>35</v>
      </c>
      <c r="B26" s="12">
        <v>413</v>
      </c>
      <c r="C26" s="13">
        <v>503</v>
      </c>
      <c r="D26" s="12">
        <v>499</v>
      </c>
      <c r="E26" s="13">
        <v>596</v>
      </c>
    </row>
    <row r="27" spans="1:8" ht="15.75" thickBot="1" x14ac:dyDescent="0.3">
      <c r="A27" s="11" t="s">
        <v>36</v>
      </c>
      <c r="B27" s="12">
        <v>453</v>
      </c>
      <c r="C27" s="13">
        <v>503</v>
      </c>
      <c r="D27" s="12">
        <v>559</v>
      </c>
      <c r="E27" s="13">
        <v>596</v>
      </c>
    </row>
    <row r="28" spans="1:8" ht="15.75" thickBot="1" x14ac:dyDescent="0.3"/>
    <row r="29" spans="1:8" ht="15.75" thickBot="1" x14ac:dyDescent="0.3">
      <c r="A29" s="9"/>
      <c r="B29" s="10" t="s">
        <v>0</v>
      </c>
      <c r="C29" s="10" t="s">
        <v>1</v>
      </c>
      <c r="D29" s="10" t="s">
        <v>2</v>
      </c>
      <c r="E29" s="10" t="s">
        <v>3</v>
      </c>
    </row>
    <row r="30" spans="1:8" ht="15.75" thickBot="1" x14ac:dyDescent="0.3">
      <c r="A30" s="11" t="s">
        <v>32</v>
      </c>
      <c r="B30" s="17"/>
      <c r="C30" s="18"/>
      <c r="D30" s="17"/>
      <c r="E30" s="18"/>
    </row>
    <row r="31" spans="1:8" ht="15.75" thickBot="1" x14ac:dyDescent="0.3">
      <c r="A31" s="11" t="s">
        <v>33</v>
      </c>
      <c r="B31" s="17"/>
      <c r="C31" s="18"/>
      <c r="D31" s="17"/>
      <c r="E31" s="18"/>
    </row>
    <row r="32" spans="1:8" ht="15.75" thickBot="1" x14ac:dyDescent="0.3">
      <c r="A32" s="11" t="s">
        <v>34</v>
      </c>
      <c r="B32" s="17"/>
      <c r="C32" s="18"/>
      <c r="D32" s="17"/>
      <c r="E32" s="18"/>
    </row>
    <row r="33" spans="1:5" ht="15.75" thickBot="1" x14ac:dyDescent="0.3">
      <c r="A33" s="11" t="s">
        <v>35</v>
      </c>
      <c r="B33" s="17"/>
      <c r="C33" s="18"/>
      <c r="D33" s="17"/>
      <c r="E33" s="18"/>
    </row>
    <row r="34" spans="1:5" ht="15.75" thickBot="1" x14ac:dyDescent="0.3">
      <c r="A34" s="11" t="s">
        <v>36</v>
      </c>
      <c r="B34" s="17"/>
      <c r="C34" s="18"/>
      <c r="D34" s="17"/>
      <c r="E34" s="18"/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0ED6-7804-4D9B-94E0-8C0D97254713}">
  <dimension ref="A1:R34"/>
  <sheetViews>
    <sheetView workbookViewId="0">
      <selection activeCell="B30" sqref="B30:E34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8" x14ac:dyDescent="0.25">
      <c r="A1" s="19" t="s">
        <v>44</v>
      </c>
      <c r="B1" s="20"/>
      <c r="C1" s="20"/>
      <c r="D1" s="20"/>
      <c r="E1" s="20"/>
      <c r="F1" s="20"/>
      <c r="G1" s="20"/>
      <c r="H1" s="20"/>
    </row>
    <row r="2" spans="1:18" x14ac:dyDescent="0.25">
      <c r="A2" t="s">
        <v>8</v>
      </c>
    </row>
    <row r="3" spans="1:18" x14ac:dyDescent="0.25">
      <c r="B3" t="s">
        <v>0</v>
      </c>
      <c r="C3" t="s">
        <v>1</v>
      </c>
      <c r="D3" t="s">
        <v>2</v>
      </c>
      <c r="E3" t="s">
        <v>3</v>
      </c>
      <c r="F3" t="s">
        <v>9</v>
      </c>
      <c r="H3" t="s">
        <v>10</v>
      </c>
      <c r="K3" s="1" t="s">
        <v>30</v>
      </c>
      <c r="L3" s="1"/>
      <c r="M3" s="1"/>
      <c r="N3" s="1"/>
    </row>
    <row r="4" spans="1:18" x14ac:dyDescent="0.25">
      <c r="A4" t="s">
        <v>11</v>
      </c>
      <c r="B4" s="4"/>
      <c r="C4" s="4"/>
      <c r="D4" s="4"/>
      <c r="E4" s="4"/>
      <c r="K4" s="1" t="s">
        <v>0</v>
      </c>
      <c r="L4" s="1">
        <v>55</v>
      </c>
      <c r="M4" s="1"/>
      <c r="N4" s="1"/>
    </row>
    <row r="5" spans="1:18" x14ac:dyDescent="0.25">
      <c r="K5" s="1" t="s">
        <v>1</v>
      </c>
      <c r="L5" s="1">
        <v>30</v>
      </c>
      <c r="M5" s="1"/>
      <c r="N5" s="1"/>
    </row>
    <row r="6" spans="1:18" x14ac:dyDescent="0.25">
      <c r="A6" t="s">
        <v>12</v>
      </c>
      <c r="K6" s="1" t="s">
        <v>2</v>
      </c>
      <c r="L6" s="1">
        <v>85</v>
      </c>
      <c r="M6" s="1"/>
      <c r="N6" s="1"/>
    </row>
    <row r="7" spans="1:18" x14ac:dyDescent="0.25">
      <c r="A7" t="s">
        <v>13</v>
      </c>
      <c r="B7" s="7">
        <f>B8-B9</f>
        <v>253</v>
      </c>
      <c r="C7" s="7">
        <f t="shared" ref="C7:E7" si="0">C8-C9</f>
        <v>443</v>
      </c>
      <c r="D7" s="7">
        <f t="shared" si="0"/>
        <v>284</v>
      </c>
      <c r="E7" s="7">
        <f t="shared" si="0"/>
        <v>516</v>
      </c>
      <c r="F7" s="2">
        <f>SUMPRODUCT($B$4:$E$4,B7:E7)</f>
        <v>0</v>
      </c>
      <c r="K7" s="1" t="s">
        <v>3</v>
      </c>
      <c r="L7" s="1">
        <f>H16-SUM(L4:L6)</f>
        <v>30</v>
      </c>
      <c r="M7" s="1"/>
      <c r="N7" s="1"/>
    </row>
    <row r="8" spans="1:18" x14ac:dyDescent="0.25">
      <c r="A8" t="s">
        <v>14</v>
      </c>
      <c r="B8" s="1">
        <v>293</v>
      </c>
      <c r="C8" s="1">
        <v>503</v>
      </c>
      <c r="D8" s="1">
        <v>319</v>
      </c>
      <c r="E8" s="1">
        <v>596</v>
      </c>
      <c r="F8" s="2">
        <f>SUMPRODUCT($B$4:$E$4,B8:E8)</f>
        <v>0</v>
      </c>
    </row>
    <row r="9" spans="1:18" x14ac:dyDescent="0.25">
      <c r="A9" t="s">
        <v>15</v>
      </c>
      <c r="B9" s="7">
        <v>40</v>
      </c>
      <c r="C9" s="7">
        <v>60</v>
      </c>
      <c r="D9" s="7">
        <v>35</v>
      </c>
      <c r="E9" s="7">
        <v>80</v>
      </c>
      <c r="F9" s="2">
        <f>-SUMPRODUCT($B$4:$E$4,B9:E9)</f>
        <v>0</v>
      </c>
    </row>
    <row r="10" spans="1:18" x14ac:dyDescent="0.25">
      <c r="A10" t="s">
        <v>16</v>
      </c>
      <c r="B10" s="2">
        <f>-0.5*B4*N11*B4</f>
        <v>0</v>
      </c>
      <c r="C10" s="2">
        <f>-0.5*C4*O12*C4</f>
        <v>0</v>
      </c>
      <c r="D10" s="2">
        <f>-0.5*D4*P13*D4</f>
        <v>0</v>
      </c>
      <c r="E10" s="2">
        <f>-0.5*E4*Q14*E4</f>
        <v>0</v>
      </c>
      <c r="F10" s="2">
        <f>SUM(B10:E10)</f>
        <v>0</v>
      </c>
      <c r="K10" t="s">
        <v>18</v>
      </c>
      <c r="M10" t="s">
        <v>19</v>
      </c>
      <c r="N10" t="s">
        <v>0</v>
      </c>
      <c r="O10" t="s">
        <v>1</v>
      </c>
      <c r="P10" t="s">
        <v>2</v>
      </c>
      <c r="Q10" t="s">
        <v>3</v>
      </c>
      <c r="R10" s="15" t="s">
        <v>20</v>
      </c>
    </row>
    <row r="11" spans="1:18" x14ac:dyDescent="0.25">
      <c r="A11" t="s">
        <v>21</v>
      </c>
      <c r="B11" s="2">
        <f>-R11</f>
        <v>0</v>
      </c>
      <c r="C11" s="2">
        <f>-R12</f>
        <v>0</v>
      </c>
      <c r="D11" s="2">
        <f>-R13</f>
        <v>0</v>
      </c>
      <c r="E11" s="2">
        <f>-R14</f>
        <v>0</v>
      </c>
      <c r="F11" s="2">
        <f>SUMPRODUCT(B4:E4,B11:E11)</f>
        <v>0</v>
      </c>
      <c r="K11" t="s">
        <v>0</v>
      </c>
      <c r="L11" s="2"/>
      <c r="M11" s="8"/>
      <c r="N11" s="3">
        <f>(B9+L11)/L4</f>
        <v>0.72727272727272729</v>
      </c>
      <c r="O11" s="8"/>
      <c r="P11" s="8"/>
      <c r="Q11" s="8"/>
      <c r="R11" s="2">
        <v>0</v>
      </c>
    </row>
    <row r="12" spans="1:18" x14ac:dyDescent="0.25">
      <c r="A12" t="s">
        <v>22</v>
      </c>
      <c r="F12" s="3">
        <f>SUM(F8,F10:F11)</f>
        <v>0</v>
      </c>
      <c r="H12" t="s">
        <v>17</v>
      </c>
      <c r="K12" t="s">
        <v>1</v>
      </c>
      <c r="L12" s="2"/>
      <c r="M12" s="8"/>
      <c r="N12" s="8"/>
      <c r="O12" s="3">
        <f>(C9+L12)/L5</f>
        <v>2</v>
      </c>
      <c r="P12" s="8"/>
      <c r="Q12" s="8"/>
      <c r="R12" s="2">
        <v>0</v>
      </c>
    </row>
    <row r="13" spans="1:18" x14ac:dyDescent="0.25">
      <c r="K13" t="s">
        <v>2</v>
      </c>
      <c r="L13" s="2"/>
      <c r="M13" s="8"/>
      <c r="N13" s="8"/>
      <c r="O13" s="8"/>
      <c r="P13" s="3">
        <f>(D9+L13)/L6</f>
        <v>0.41176470588235292</v>
      </c>
      <c r="Q13" s="8"/>
      <c r="R13" s="2">
        <v>0</v>
      </c>
    </row>
    <row r="14" spans="1:18" x14ac:dyDescent="0.25">
      <c r="K14" t="s">
        <v>3</v>
      </c>
      <c r="L14" s="2"/>
      <c r="M14" s="8"/>
      <c r="N14" s="8"/>
      <c r="O14" s="8"/>
      <c r="P14" s="8"/>
      <c r="Q14" s="3">
        <f>(E9+L14)/L7</f>
        <v>2.6666666666666665</v>
      </c>
      <c r="R14" s="2">
        <v>0</v>
      </c>
    </row>
    <row r="15" spans="1:18" x14ac:dyDescent="0.25">
      <c r="A15" t="s">
        <v>4</v>
      </c>
    </row>
    <row r="16" spans="1:18" x14ac:dyDescent="0.25">
      <c r="A16" t="s">
        <v>23</v>
      </c>
      <c r="B16">
        <v>1</v>
      </c>
      <c r="C16">
        <v>1</v>
      </c>
      <c r="D16">
        <v>1</v>
      </c>
      <c r="E16">
        <v>1</v>
      </c>
      <c r="F16" s="3">
        <f t="shared" ref="F16:F17" si="1">SUMPRODUCT($B$4:$E$4,B16:E16)</f>
        <v>0</v>
      </c>
      <c r="G16" s="6" t="s">
        <v>29</v>
      </c>
      <c r="H16">
        <v>200</v>
      </c>
    </row>
    <row r="17" spans="1:8" x14ac:dyDescent="0.25">
      <c r="A17" t="s">
        <v>24</v>
      </c>
      <c r="B17">
        <v>25</v>
      </c>
      <c r="C17">
        <v>36</v>
      </c>
      <c r="D17">
        <v>27</v>
      </c>
      <c r="E17">
        <v>87</v>
      </c>
      <c r="F17" s="3">
        <f t="shared" si="1"/>
        <v>0</v>
      </c>
      <c r="G17" s="6" t="s">
        <v>29</v>
      </c>
      <c r="H17">
        <v>10000</v>
      </c>
    </row>
    <row r="21" spans="1:8" ht="15.75" thickBot="1" x14ac:dyDescent="0.3"/>
    <row r="22" spans="1:8" ht="15.75" thickBot="1" x14ac:dyDescent="0.3">
      <c r="A22" s="9"/>
      <c r="B22" s="10" t="s">
        <v>37</v>
      </c>
      <c r="C22" s="10" t="s">
        <v>38</v>
      </c>
      <c r="D22" s="10" t="s">
        <v>39</v>
      </c>
      <c r="E22" s="10" t="s">
        <v>40</v>
      </c>
    </row>
    <row r="23" spans="1:8" ht="15.75" thickBot="1" x14ac:dyDescent="0.3">
      <c r="A23" s="11" t="s">
        <v>32</v>
      </c>
      <c r="B23" s="12">
        <v>293</v>
      </c>
      <c r="C23" s="13">
        <v>503</v>
      </c>
      <c r="D23" s="12">
        <v>319</v>
      </c>
      <c r="E23" s="13">
        <v>596</v>
      </c>
    </row>
    <row r="24" spans="1:8" ht="15.75" thickBot="1" x14ac:dyDescent="0.3">
      <c r="A24" s="11" t="s">
        <v>33</v>
      </c>
      <c r="B24" s="12">
        <v>333</v>
      </c>
      <c r="C24" s="13">
        <v>503</v>
      </c>
      <c r="D24" s="12">
        <v>379</v>
      </c>
      <c r="E24" s="13">
        <v>596</v>
      </c>
    </row>
    <row r="25" spans="1:8" ht="15.75" thickBot="1" x14ac:dyDescent="0.3">
      <c r="A25" s="11" t="s">
        <v>34</v>
      </c>
      <c r="B25" s="12">
        <v>373</v>
      </c>
      <c r="C25" s="13">
        <v>503</v>
      </c>
      <c r="D25" s="12">
        <v>439</v>
      </c>
      <c r="E25" s="13">
        <v>596</v>
      </c>
    </row>
    <row r="26" spans="1:8" ht="15.75" thickBot="1" x14ac:dyDescent="0.3">
      <c r="A26" s="11" t="s">
        <v>35</v>
      </c>
      <c r="B26" s="12">
        <v>413</v>
      </c>
      <c r="C26" s="13">
        <v>503</v>
      </c>
      <c r="D26" s="12">
        <v>499</v>
      </c>
      <c r="E26" s="13">
        <v>596</v>
      </c>
    </row>
    <row r="27" spans="1:8" ht="15.75" thickBot="1" x14ac:dyDescent="0.3">
      <c r="A27" s="11" t="s">
        <v>36</v>
      </c>
      <c r="B27" s="12">
        <v>453</v>
      </c>
      <c r="C27" s="13">
        <v>503</v>
      </c>
      <c r="D27" s="12">
        <v>559</v>
      </c>
      <c r="E27" s="13">
        <v>596</v>
      </c>
    </row>
    <row r="28" spans="1:8" ht="15.75" thickBot="1" x14ac:dyDescent="0.3"/>
    <row r="29" spans="1:8" ht="15.75" thickBot="1" x14ac:dyDescent="0.3">
      <c r="A29" s="9"/>
      <c r="B29" s="10" t="s">
        <v>0</v>
      </c>
      <c r="C29" s="10" t="s">
        <v>1</v>
      </c>
      <c r="D29" s="10" t="s">
        <v>2</v>
      </c>
      <c r="E29" s="10" t="s">
        <v>3</v>
      </c>
    </row>
    <row r="30" spans="1:8" ht="15.75" thickBot="1" x14ac:dyDescent="0.3">
      <c r="A30" s="11" t="s">
        <v>32</v>
      </c>
      <c r="B30" s="17"/>
      <c r="C30" s="18"/>
      <c r="D30" s="17"/>
      <c r="E30" s="18"/>
    </row>
    <row r="31" spans="1:8" ht="15.75" thickBot="1" x14ac:dyDescent="0.3">
      <c r="A31" s="11" t="s">
        <v>33</v>
      </c>
      <c r="B31" s="17"/>
      <c r="C31" s="18"/>
      <c r="D31" s="17"/>
      <c r="E31" s="18"/>
    </row>
    <row r="32" spans="1:8" ht="15.75" thickBot="1" x14ac:dyDescent="0.3">
      <c r="A32" s="11" t="s">
        <v>34</v>
      </c>
      <c r="B32" s="17"/>
      <c r="C32" s="18"/>
      <c r="D32" s="17"/>
      <c r="E32" s="18"/>
    </row>
    <row r="33" spans="1:5" ht="15.75" thickBot="1" x14ac:dyDescent="0.3">
      <c r="A33" s="11" t="s">
        <v>35</v>
      </c>
      <c r="B33" s="17"/>
      <c r="C33" s="18"/>
      <c r="D33" s="17"/>
      <c r="E33" s="18"/>
    </row>
    <row r="34" spans="1:5" ht="15.75" thickBot="1" x14ac:dyDescent="0.3">
      <c r="A34" s="11" t="s">
        <v>36</v>
      </c>
      <c r="B34" s="17"/>
      <c r="C34" s="18"/>
      <c r="D34" s="17"/>
      <c r="E34" s="18"/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DACE-76D4-4860-AA22-0347E421F84E}">
  <dimension ref="A1:S34"/>
  <sheetViews>
    <sheetView tabSelected="1" workbookViewId="0">
      <selection activeCell="B30" sqref="B30:E34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9" x14ac:dyDescent="0.25">
      <c r="A1" s="19" t="s">
        <v>45</v>
      </c>
      <c r="B1" s="20"/>
      <c r="C1" s="20"/>
      <c r="D1" s="20"/>
      <c r="E1" s="20"/>
      <c r="F1" s="20"/>
      <c r="G1" s="20"/>
      <c r="H1" s="20"/>
    </row>
    <row r="2" spans="1:19" x14ac:dyDescent="0.25">
      <c r="A2" t="s">
        <v>8</v>
      </c>
    </row>
    <row r="3" spans="1:19" x14ac:dyDescent="0.25">
      <c r="B3" t="s">
        <v>0</v>
      </c>
      <c r="C3" t="s">
        <v>1</v>
      </c>
      <c r="D3" t="s">
        <v>2</v>
      </c>
      <c r="E3" t="s">
        <v>3</v>
      </c>
      <c r="F3" t="s">
        <v>9</v>
      </c>
      <c r="H3" t="s">
        <v>10</v>
      </c>
      <c r="K3" s="1" t="s">
        <v>30</v>
      </c>
      <c r="L3" s="1"/>
      <c r="M3" s="1"/>
      <c r="N3" s="1"/>
    </row>
    <row r="4" spans="1:19" x14ac:dyDescent="0.25">
      <c r="A4" t="s">
        <v>11</v>
      </c>
      <c r="B4" s="4"/>
      <c r="C4" s="4"/>
      <c r="D4" s="4"/>
      <c r="E4" s="4"/>
      <c r="K4" s="1" t="s">
        <v>0</v>
      </c>
      <c r="L4" s="1">
        <v>55</v>
      </c>
      <c r="M4" s="1"/>
      <c r="N4" s="1"/>
    </row>
    <row r="5" spans="1:19" x14ac:dyDescent="0.25">
      <c r="K5" s="1" t="s">
        <v>1</v>
      </c>
      <c r="L5" s="1">
        <v>30</v>
      </c>
      <c r="M5" s="1"/>
      <c r="N5" s="1"/>
    </row>
    <row r="6" spans="1:19" x14ac:dyDescent="0.25">
      <c r="A6" t="s">
        <v>12</v>
      </c>
      <c r="K6" s="1" t="s">
        <v>2</v>
      </c>
      <c r="L6" s="1">
        <v>85</v>
      </c>
      <c r="M6" s="1"/>
      <c r="N6" s="1"/>
    </row>
    <row r="7" spans="1:19" x14ac:dyDescent="0.25">
      <c r="A7" t="s">
        <v>13</v>
      </c>
      <c r="B7" s="7">
        <f>B8-B9</f>
        <v>253</v>
      </c>
      <c r="C7" s="7">
        <f t="shared" ref="C7:E7" si="0">C8-C9</f>
        <v>443</v>
      </c>
      <c r="D7" s="7">
        <f t="shared" si="0"/>
        <v>284</v>
      </c>
      <c r="E7" s="7">
        <f t="shared" si="0"/>
        <v>516</v>
      </c>
      <c r="F7" s="2">
        <f>SUMPRODUCT($B$4:$E$4,B7:E7)</f>
        <v>0</v>
      </c>
      <c r="K7" s="1" t="s">
        <v>3</v>
      </c>
      <c r="L7" s="1">
        <f>H16-SUM(L4:L6)</f>
        <v>30</v>
      </c>
      <c r="M7" s="1"/>
      <c r="N7" s="1"/>
    </row>
    <row r="8" spans="1:19" x14ac:dyDescent="0.25">
      <c r="A8" t="s">
        <v>14</v>
      </c>
      <c r="B8" s="1">
        <v>293</v>
      </c>
      <c r="C8" s="1">
        <v>503</v>
      </c>
      <c r="D8" s="1">
        <v>319</v>
      </c>
      <c r="E8" s="1">
        <v>596</v>
      </c>
      <c r="F8" s="2">
        <f>SUMPRODUCT($B$4:$E$4,B8:E8)</f>
        <v>0</v>
      </c>
    </row>
    <row r="9" spans="1:19" x14ac:dyDescent="0.25">
      <c r="A9" t="s">
        <v>15</v>
      </c>
      <c r="B9" s="7">
        <v>40</v>
      </c>
      <c r="C9" s="7">
        <v>60</v>
      </c>
      <c r="D9" s="7">
        <v>35</v>
      </c>
      <c r="E9" s="7">
        <v>80</v>
      </c>
      <c r="F9" s="2">
        <f>-SUMPRODUCT($B$4:$E$4,B9:E9)</f>
        <v>0</v>
      </c>
    </row>
    <row r="10" spans="1:19" x14ac:dyDescent="0.25">
      <c r="A10" t="s">
        <v>16</v>
      </c>
      <c r="B10" s="2">
        <f>-0.5*B4*N11*B4</f>
        <v>0</v>
      </c>
      <c r="C10" s="2">
        <f>-0.5*C4*O12*C4</f>
        <v>0</v>
      </c>
      <c r="D10" s="2">
        <f>-0.5*D4*P13*D4</f>
        <v>0</v>
      </c>
      <c r="E10" s="2">
        <f>-0.5*E4*Q14*E4</f>
        <v>0</v>
      </c>
      <c r="F10" s="2">
        <f>SUM(B10:E10)</f>
        <v>0</v>
      </c>
      <c r="K10" t="s">
        <v>18</v>
      </c>
      <c r="M10" t="s">
        <v>19</v>
      </c>
      <c r="N10" t="s">
        <v>0</v>
      </c>
      <c r="O10" t="s">
        <v>1</v>
      </c>
      <c r="P10" t="s">
        <v>2</v>
      </c>
      <c r="Q10" t="s">
        <v>3</v>
      </c>
      <c r="R10" s="15" t="s">
        <v>20</v>
      </c>
      <c r="S10" s="14" t="s">
        <v>41</v>
      </c>
    </row>
    <row r="11" spans="1:19" x14ac:dyDescent="0.25">
      <c r="A11" t="s">
        <v>21</v>
      </c>
      <c r="B11" s="2">
        <f>-R11</f>
        <v>204.16666666666666</v>
      </c>
      <c r="C11" s="2">
        <f>-R12</f>
        <v>275.33333333333331</v>
      </c>
      <c r="D11" s="2">
        <f>-R13</f>
        <v>420.71428571428578</v>
      </c>
      <c r="E11" s="2">
        <f>-R14</f>
        <v>665</v>
      </c>
      <c r="F11" s="2">
        <f>SUMPRODUCT(B4:E4,B11:E11)</f>
        <v>0</v>
      </c>
      <c r="K11" t="s">
        <v>0</v>
      </c>
      <c r="L11" s="2"/>
      <c r="M11" s="8"/>
      <c r="N11" s="3">
        <f>B8/(S11*L4)</f>
        <v>4.4393939393939394</v>
      </c>
      <c r="O11" s="8"/>
      <c r="P11" s="8"/>
      <c r="Q11" s="8"/>
      <c r="R11" s="2">
        <f>B9+L11-N11*L4</f>
        <v>-204.16666666666666</v>
      </c>
      <c r="S11" s="1">
        <v>1.2</v>
      </c>
    </row>
    <row r="12" spans="1:19" x14ac:dyDescent="0.25">
      <c r="A12" t="s">
        <v>22</v>
      </c>
      <c r="F12" s="3">
        <f>SUM(F8,F10:F11)</f>
        <v>0</v>
      </c>
      <c r="H12" t="s">
        <v>17</v>
      </c>
      <c r="K12" t="s">
        <v>1</v>
      </c>
      <c r="L12" s="2"/>
      <c r="M12" s="8"/>
      <c r="N12" s="8"/>
      <c r="O12" s="3">
        <f>C8/(S12*L5)</f>
        <v>11.177777777777777</v>
      </c>
      <c r="P12" s="8"/>
      <c r="Q12" s="8"/>
      <c r="R12" s="2">
        <f>C9+L12-O12*L5</f>
        <v>-275.33333333333331</v>
      </c>
      <c r="S12" s="1">
        <v>1.5</v>
      </c>
    </row>
    <row r="13" spans="1:19" x14ac:dyDescent="0.25">
      <c r="K13" t="s">
        <v>2</v>
      </c>
      <c r="L13" s="2"/>
      <c r="M13" s="8"/>
      <c r="N13" s="8"/>
      <c r="O13" s="8"/>
      <c r="P13" s="3">
        <f>D8/(S13*L6)</f>
        <v>5.3613445378151265</v>
      </c>
      <c r="Q13" s="8"/>
      <c r="R13" s="2">
        <f>D9+L13-P13*L6</f>
        <v>-420.71428571428578</v>
      </c>
      <c r="S13" s="1">
        <v>0.7</v>
      </c>
    </row>
    <row r="14" spans="1:19" x14ac:dyDescent="0.25">
      <c r="K14" t="s">
        <v>3</v>
      </c>
      <c r="L14" s="2"/>
      <c r="M14" s="8"/>
      <c r="N14" s="8"/>
      <c r="O14" s="8"/>
      <c r="P14" s="8"/>
      <c r="Q14" s="3">
        <f>E8/(S14*L7)</f>
        <v>24.833333333333332</v>
      </c>
      <c r="R14" s="2">
        <f>E9+L14-Q14*L7</f>
        <v>-665</v>
      </c>
      <c r="S14" s="1">
        <v>0.8</v>
      </c>
    </row>
    <row r="15" spans="1:19" x14ac:dyDescent="0.25">
      <c r="A15" t="s">
        <v>4</v>
      </c>
    </row>
    <row r="16" spans="1:19" x14ac:dyDescent="0.25">
      <c r="A16" t="s">
        <v>23</v>
      </c>
      <c r="B16">
        <v>1</v>
      </c>
      <c r="C16">
        <v>1</v>
      </c>
      <c r="D16">
        <v>1</v>
      </c>
      <c r="E16">
        <v>1</v>
      </c>
      <c r="F16" s="3">
        <f t="shared" ref="F16:F17" si="1">SUMPRODUCT($B$4:$E$4,B16:E16)</f>
        <v>0</v>
      </c>
      <c r="G16" s="6" t="s">
        <v>29</v>
      </c>
      <c r="H16">
        <v>200</v>
      </c>
    </row>
    <row r="17" spans="1:8" x14ac:dyDescent="0.25">
      <c r="A17" t="s">
        <v>24</v>
      </c>
      <c r="B17">
        <v>25</v>
      </c>
      <c r="C17">
        <v>36</v>
      </c>
      <c r="D17">
        <v>27</v>
      </c>
      <c r="E17">
        <v>87</v>
      </c>
      <c r="F17" s="3">
        <f t="shared" si="1"/>
        <v>0</v>
      </c>
      <c r="G17" s="6" t="s">
        <v>29</v>
      </c>
      <c r="H17">
        <v>10000</v>
      </c>
    </row>
    <row r="21" spans="1:8" ht="15.75" thickBot="1" x14ac:dyDescent="0.3"/>
    <row r="22" spans="1:8" ht="15.75" thickBot="1" x14ac:dyDescent="0.3">
      <c r="A22" s="9"/>
      <c r="B22" s="10" t="s">
        <v>37</v>
      </c>
      <c r="C22" s="10" t="s">
        <v>38</v>
      </c>
      <c r="D22" s="10" t="s">
        <v>39</v>
      </c>
      <c r="E22" s="10" t="s">
        <v>40</v>
      </c>
    </row>
    <row r="23" spans="1:8" ht="15.75" thickBot="1" x14ac:dyDescent="0.3">
      <c r="A23" s="11" t="s">
        <v>32</v>
      </c>
      <c r="B23" s="12">
        <v>293</v>
      </c>
      <c r="C23" s="13">
        <v>503</v>
      </c>
      <c r="D23" s="12">
        <v>319</v>
      </c>
      <c r="E23" s="13">
        <v>596</v>
      </c>
    </row>
    <row r="24" spans="1:8" ht="15.75" thickBot="1" x14ac:dyDescent="0.3">
      <c r="A24" s="11" t="s">
        <v>33</v>
      </c>
      <c r="B24" s="12">
        <v>333</v>
      </c>
      <c r="C24" s="13">
        <v>503</v>
      </c>
      <c r="D24" s="12">
        <v>379</v>
      </c>
      <c r="E24" s="13">
        <v>596</v>
      </c>
    </row>
    <row r="25" spans="1:8" ht="15.75" thickBot="1" x14ac:dyDescent="0.3">
      <c r="A25" s="11" t="s">
        <v>34</v>
      </c>
      <c r="B25" s="12">
        <v>373</v>
      </c>
      <c r="C25" s="13">
        <v>503</v>
      </c>
      <c r="D25" s="12">
        <v>439</v>
      </c>
      <c r="E25" s="13">
        <v>596</v>
      </c>
    </row>
    <row r="26" spans="1:8" ht="15.75" thickBot="1" x14ac:dyDescent="0.3">
      <c r="A26" s="11" t="s">
        <v>35</v>
      </c>
      <c r="B26" s="12">
        <v>413</v>
      </c>
      <c r="C26" s="13">
        <v>503</v>
      </c>
      <c r="D26" s="12">
        <v>499</v>
      </c>
      <c r="E26" s="13">
        <v>596</v>
      </c>
    </row>
    <row r="27" spans="1:8" ht="15.75" thickBot="1" x14ac:dyDescent="0.3">
      <c r="A27" s="11" t="s">
        <v>36</v>
      </c>
      <c r="B27" s="12">
        <v>453</v>
      </c>
      <c r="C27" s="13">
        <v>503</v>
      </c>
      <c r="D27" s="12">
        <v>559</v>
      </c>
      <c r="E27" s="13">
        <v>596</v>
      </c>
    </row>
    <row r="28" spans="1:8" ht="15.75" thickBot="1" x14ac:dyDescent="0.3"/>
    <row r="29" spans="1:8" ht="15.75" thickBot="1" x14ac:dyDescent="0.3">
      <c r="A29" s="9"/>
      <c r="B29" s="10" t="s">
        <v>0</v>
      </c>
      <c r="C29" s="10" t="s">
        <v>1</v>
      </c>
      <c r="D29" s="10" t="s">
        <v>2</v>
      </c>
      <c r="E29" s="10" t="s">
        <v>3</v>
      </c>
    </row>
    <row r="30" spans="1:8" ht="15.75" thickBot="1" x14ac:dyDescent="0.3">
      <c r="A30" s="11" t="s">
        <v>32</v>
      </c>
      <c r="B30" s="17"/>
      <c r="C30" s="18"/>
      <c r="D30" s="17"/>
      <c r="E30" s="18"/>
    </row>
    <row r="31" spans="1:8" ht="15.75" thickBot="1" x14ac:dyDescent="0.3">
      <c r="A31" s="11" t="s">
        <v>33</v>
      </c>
      <c r="B31" s="17"/>
      <c r="C31" s="18"/>
      <c r="D31" s="17"/>
      <c r="E31" s="18"/>
    </row>
    <row r="32" spans="1:8" ht="15.75" thickBot="1" x14ac:dyDescent="0.3">
      <c r="A32" s="11" t="s">
        <v>34</v>
      </c>
      <c r="B32" s="17"/>
      <c r="C32" s="18"/>
      <c r="D32" s="17"/>
      <c r="E32" s="18"/>
    </row>
    <row r="33" spans="1:5" ht="15.75" thickBot="1" x14ac:dyDescent="0.3">
      <c r="A33" s="11" t="s">
        <v>35</v>
      </c>
      <c r="B33" s="17"/>
      <c r="C33" s="18"/>
      <c r="D33" s="17"/>
      <c r="E33" s="18"/>
    </row>
    <row r="34" spans="1:5" ht="15.75" thickBot="1" x14ac:dyDescent="0.3">
      <c r="A34" s="11" t="s">
        <v>36</v>
      </c>
      <c r="B34" s="17"/>
      <c r="C34" s="18"/>
      <c r="D34" s="17"/>
      <c r="E34" s="18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LP</vt:lpstr>
      <vt:lpstr>PMP reveal dual values</vt:lpstr>
      <vt:lpstr>PMP1_Standard</vt:lpstr>
      <vt:lpstr>PMP2_Average_cost</vt:lpstr>
      <vt:lpstr>PMP3_Paris</vt:lpstr>
      <vt:lpstr>PMP4_Exog._elas.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2022-09-19T14:39:47Z</dcterms:modified>
</cp:coreProperties>
</file>